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<sst xmlns="http://schemas.openxmlformats.org/spreadsheetml/2006/main" count="106" uniqueCount="54">
  <si>
    <t>Sl.
No.</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</si>
  <si>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</si>
  <si>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</si>
  <si>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</si>
  <si>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</si>
  <si>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</si>
  <si>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</si>
  <si>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</si>
  <si>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</si>
  <si>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</si>
  <si>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</si>
  <si>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</si>
  <si>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</si>
  <si>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</si>
  <si>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</si>
  <si>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</si>
  <si>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</si>
  <si>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</si>
  <si>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</si>
  <si>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</si>
  <si>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</si>
  <si>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</si>
  <si>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</si>
  <si>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</si>
  <si>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</si>
  <si>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</si>
  <si>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</si>
  <si>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</si>
  <si>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</si>
  <si>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</si>
  <si>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</si>
  <si>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</si>
  <si>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</si>
  <si>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</si>
  <si>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</si>
  <si>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</si>
  <si>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</si>
  <si>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</si>
  <si>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</si>
  <si>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</si>
  <si>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</si>
  <si>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</si>
  <si>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</si>
  <si>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</si>
  <si>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</si>
  <si>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</si>
  <si>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</si>
  <si>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Item </t>
  </si>
  <si>
    <t>Description</t>
  </si>
  <si>
    <t>Schedule A</t>
  </si>
  <si>
    <t xml:space="preserve"> (Non Schedule items)</t>
  </si>
  <si>
    <t>Tender Inviting Authority: HARYANA RAIL INFRASTRUCTURE DEVELOPMENT CORPORATION LIMITED</t>
  </si>
  <si>
    <t>Name of Work:To carry out Environment &amp; Social Impact Assessment (ESIA) Study including preparation &amp; submission of report in connection with Haryana Orbital Rail Corridor (HORC) project (143.93 Km) from Palwal to Sonipat including connections to the existing railway network.</t>
  </si>
  <si>
    <t>Contract No:  HRIDC/HORC-48/ES/2020</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</si>
</sst>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4"/>
      <color indexed="17"/>
      <name val="Arial"/>
      <family val="2"/>
    </font>
    <font>
      <b/>
      <sz val="12"/>
      <color indexed="16"/>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4"/>
      <color theme="6" tint="-0.4999699890613556"/>
      <name val="Arial"/>
      <family val="2"/>
    </font>
    <font>
      <b/>
      <sz val="12"/>
      <color rgb="FF800000"/>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6"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0" fontId="65" fillId="0" borderId="10" xfId="59" applyNumberFormat="1" applyFont="1" applyFill="1" applyBorder="1" applyAlignment="1">
      <alignment horizontal="center" vertical="top" wrapText="1"/>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67"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7" xfId="59" applyNumberFormat="1" applyFont="1" applyFill="1" applyBorder="1" applyAlignment="1">
      <alignment vertical="top"/>
      <protection/>
    </xf>
    <xf numFmtId="174" fontId="6" fillId="0" borderId="18" xfId="59" applyNumberFormat="1" applyFont="1" applyFill="1" applyBorder="1" applyAlignment="1">
      <alignment horizontal="right" vertical="top"/>
      <protection/>
    </xf>
    <xf numFmtId="174" fontId="2" fillId="33" borderId="19" xfId="57" applyNumberFormat="1" applyFont="1" applyFill="1" applyBorder="1" applyAlignment="1" applyProtection="1">
      <alignment horizontal="right" vertical="top"/>
      <protection locked="0"/>
    </xf>
    <xf numFmtId="0" fontId="68" fillId="33" borderId="10" xfId="59" applyNumberFormat="1" applyFont="1" applyFill="1" applyBorder="1" applyAlignment="1" applyProtection="1">
      <alignment vertical="center" wrapText="1"/>
      <protection locked="0"/>
    </xf>
    <xf numFmtId="177" fontId="69" fillId="33" borderId="10" xfId="64" applyNumberFormat="1" applyFont="1" applyFill="1" applyBorder="1" applyAlignment="1" applyProtection="1">
      <alignment horizontal="center" vertical="center"/>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7"/>
  <sheetViews>
    <sheetView showGridLines="0" zoomScale="75" zoomScaleNormal="75" zoomScalePageLayoutView="0" workbookViewId="0" topLeftCell="A1">
      <selection activeCell="B8" sqref="B8"/>
    </sheetView>
  </sheetViews>
  <sheetFormatPr defaultColWidth="9.140625" defaultRowHeight="15"/>
  <cols>
    <col min="1" max="1" width="14.8515625" style="26" customWidth="1"/>
    <col min="2" max="2" width="44.28125" style="26" customWidth="1"/>
    <col min="3" max="3" width="21.140625" style="26"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0"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27" customHeight="1">
      <c r="A1" s="71" t="str">
        <f>B2&amp;" BoQ"</f>
        <v>Percentage BoQ</v>
      </c>
      <c r="B1" s="71"/>
      <c r="C1" s="71"/>
      <c r="D1" s="71"/>
      <c r="E1" s="71"/>
      <c r="F1" s="71"/>
      <c r="G1" s="71"/>
      <c r="H1" s="71"/>
      <c r="I1" s="71"/>
      <c r="J1" s="71"/>
      <c r="K1" s="71"/>
      <c r="L1" s="71"/>
      <c r="O1" s="2"/>
      <c r="P1" s="2"/>
      <c r="Q1" s="3"/>
      <c r="IE1" s="3"/>
      <c r="IF1" s="3"/>
      <c r="IG1" s="3"/>
      <c r="IH1" s="3"/>
      <c r="II1" s="3"/>
    </row>
    <row r="2" spans="1:17" s="1" customFormat="1" ht="25.5" customHeight="1" hidden="1">
      <c r="A2" s="28" t="s">
        <v>2</v>
      </c>
      <c r="B2" s="28" t="s">
        <v>37</v>
      </c>
      <c r="C2" s="28" t="s">
        <v>3</v>
      </c>
      <c r="D2" s="28" t="s">
        <v>4</v>
      </c>
      <c r="E2" s="28" t="s">
        <v>5</v>
      </c>
      <c r="J2" s="4"/>
      <c r="K2" s="4"/>
      <c r="L2" s="4"/>
      <c r="O2" s="2"/>
      <c r="P2" s="2"/>
      <c r="Q2" s="3"/>
    </row>
    <row r="3" spans="1:243" s="1" customFormat="1" ht="30" customHeight="1" hidden="1">
      <c r="A3" s="1" t="s">
        <v>42</v>
      </c>
      <c r="C3" s="1" t="s">
        <v>41</v>
      </c>
      <c r="IE3" s="3"/>
      <c r="IF3" s="3"/>
      <c r="IG3" s="3"/>
      <c r="IH3" s="3"/>
      <c r="II3" s="3"/>
    </row>
    <row r="4" spans="1:243" s="5" customFormat="1" ht="30.75" customHeight="1">
      <c r="A4" s="72" t="s">
        <v>51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6"/>
      <c r="IF4" s="6"/>
      <c r="IG4" s="6"/>
      <c r="IH4" s="6"/>
      <c r="II4" s="6"/>
    </row>
    <row r="5" spans="1:243" s="5" customFormat="1" ht="30.75" customHeight="1">
      <c r="A5" s="72" t="s">
        <v>52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6"/>
      <c r="IF5" s="6"/>
      <c r="IG5" s="6"/>
      <c r="IH5" s="6"/>
      <c r="II5" s="6"/>
    </row>
    <row r="6" spans="1:243" s="5" customFormat="1" ht="30.75" customHeight="1">
      <c r="A6" s="72" t="s">
        <v>53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6"/>
      <c r="IF6" s="6"/>
      <c r="IG6" s="6"/>
      <c r="IH6" s="6"/>
      <c r="II6" s="6"/>
    </row>
    <row r="7" spans="1:243" s="5"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6"/>
      <c r="IF7" s="6"/>
      <c r="IG7" s="6"/>
      <c r="IH7" s="6"/>
      <c r="II7" s="6"/>
    </row>
    <row r="8" spans="1:243" s="7" customFormat="1" ht="58.5" customHeight="1">
      <c r="A8" s="29" t="s">
        <v>43</v>
      </c>
      <c r="B8" s="6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4"/>
      <c r="IE8" s="8"/>
      <c r="IF8" s="8"/>
      <c r="IG8" s="8"/>
      <c r="IH8" s="8"/>
      <c r="II8" s="8"/>
    </row>
    <row r="9" spans="1:243" s="9" customFormat="1" ht="61.5" customHeight="1">
      <c r="A9" s="65" t="s">
        <v>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54.75" customHeight="1">
      <c r="A11" s="11" t="s">
        <v>0</v>
      </c>
      <c r="B11" s="11" t="s">
        <v>47</v>
      </c>
      <c r="C11" s="11" t="s">
        <v>48</v>
      </c>
      <c r="D11" s="11" t="s">
        <v>14</v>
      </c>
      <c r="E11" s="11" t="s">
        <v>15</v>
      </c>
      <c r="F11" s="11" t="s">
        <v>45</v>
      </c>
      <c r="G11" s="11"/>
      <c r="H11" s="11"/>
      <c r="I11" s="11" t="s">
        <v>16</v>
      </c>
      <c r="J11" s="11" t="s">
        <v>17</v>
      </c>
      <c r="K11" s="11" t="s">
        <v>18</v>
      </c>
      <c r="L11" s="11" t="s">
        <v>19</v>
      </c>
      <c r="M11" s="30" t="s">
        <v>20</v>
      </c>
      <c r="N11" s="11" t="s">
        <v>21</v>
      </c>
      <c r="O11" s="11" t="s">
        <v>22</v>
      </c>
      <c r="P11" s="11" t="s">
        <v>23</v>
      </c>
      <c r="Q11" s="11" t="s">
        <v>24</v>
      </c>
      <c r="R11" s="11"/>
      <c r="S11" s="11"/>
      <c r="T11" s="11" t="s">
        <v>25</v>
      </c>
      <c r="U11" s="11" t="s">
        <v>26</v>
      </c>
      <c r="V11" s="11" t="s">
        <v>27</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2" t="s">
        <v>44</v>
      </c>
      <c r="BB11" s="31" t="s">
        <v>28</v>
      </c>
      <c r="BC11" s="31" t="s">
        <v>29</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9" customFormat="1" ht="16.5" customHeight="1">
      <c r="A13" s="32">
        <v>1</v>
      </c>
      <c r="B13" s="36" t="s">
        <v>49</v>
      </c>
      <c r="C13" s="33" t="s">
        <v>50</v>
      </c>
      <c r="D13" s="51">
        <v>1</v>
      </c>
      <c r="E13" s="15" t="s">
        <v>31</v>
      </c>
      <c r="F13" s="51">
        <v>2442809.59</v>
      </c>
      <c r="G13" s="21"/>
      <c r="H13" s="16"/>
      <c r="I13" s="34" t="s">
        <v>32</v>
      </c>
      <c r="J13" s="17">
        <f>IF(I13="Less(-)",-1,1)</f>
        <v>1</v>
      </c>
      <c r="K13" s="18" t="s">
        <v>38</v>
      </c>
      <c r="L13" s="18" t="s">
        <v>5</v>
      </c>
      <c r="M13" s="59"/>
      <c r="N13" s="21"/>
      <c r="O13" s="21"/>
      <c r="P13" s="37"/>
      <c r="Q13" s="21"/>
      <c r="R13" s="21"/>
      <c r="S13" s="37"/>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53">
        <f>total_amount_ba($B$2,$D$2,D13,F13,J13,K13,M13)</f>
        <v>2442809.59</v>
      </c>
      <c r="BB13" s="56">
        <f>BA13+SUM(N13:AZ13)</f>
        <v>2442809.59</v>
      </c>
      <c r="BC13" s="36" t="str">
        <f>SpellNumber(L13,BB13)</f>
        <v>INR  Twenty Four Lakh Forty Two Thousand Eight Hundred &amp; Nine  and Paise Fifty Nine Only</v>
      </c>
      <c r="IE13" s="20">
        <v>1.01</v>
      </c>
      <c r="IF13" s="20" t="s">
        <v>33</v>
      </c>
      <c r="IG13" s="20" t="s">
        <v>30</v>
      </c>
      <c r="IH13" s="20">
        <v>123.223</v>
      </c>
      <c r="II13" s="20" t="s">
        <v>31</v>
      </c>
    </row>
    <row r="14" spans="1:243" s="19" customFormat="1" ht="34.5" customHeight="1">
      <c r="A14" s="38" t="s">
        <v>36</v>
      </c>
      <c r="B14" s="39"/>
      <c r="C14" s="40"/>
      <c r="D14" s="41"/>
      <c r="E14" s="41"/>
      <c r="F14" s="41"/>
      <c r="G14" s="41"/>
      <c r="H14" s="42"/>
      <c r="I14" s="42"/>
      <c r="J14" s="42"/>
      <c r="K14" s="42"/>
      <c r="L14" s="43"/>
      <c r="BA14" s="54">
        <f>SUM(BA13:BA13)</f>
        <v>2442809.59</v>
      </c>
      <c r="BB14" s="57">
        <f>SUM(BB13:BB13)</f>
        <v>2442809.59</v>
      </c>
      <c r="BC14" s="36" t="str">
        <f>SpellNumber($E$2,BB14)</f>
        <v>INR  Twenty Four Lakh Forty Two Thousand Eight Hundred &amp; Nine  and Paise Fifty Nine Only</v>
      </c>
      <c r="IE14" s="20">
        <v>4</v>
      </c>
      <c r="IF14" s="20" t="s">
        <v>34</v>
      </c>
      <c r="IG14" s="20" t="s">
        <v>35</v>
      </c>
      <c r="IH14" s="20">
        <v>10</v>
      </c>
      <c r="II14" s="20" t="s">
        <v>31</v>
      </c>
    </row>
    <row r="15" spans="1:243" s="24" customFormat="1" ht="33.75" customHeight="1">
      <c r="A15" s="39" t="s">
        <v>40</v>
      </c>
      <c r="B15" s="44"/>
      <c r="C15" s="22"/>
      <c r="D15" s="45"/>
      <c r="E15" s="60" t="s">
        <v>46</v>
      </c>
      <c r="F15" s="61"/>
      <c r="G15" s="46"/>
      <c r="H15" s="23"/>
      <c r="I15" s="23"/>
      <c r="J15" s="23"/>
      <c r="K15" s="47"/>
      <c r="L15" s="48"/>
      <c r="M15" s="49"/>
      <c r="O15" s="19"/>
      <c r="P15" s="19"/>
      <c r="Q15" s="19"/>
      <c r="R15" s="19"/>
      <c r="S15" s="19"/>
      <c r="BA15" s="55">
        <f>IF(ISBLANK(F15),0,IF(E15="Excess (+)",ROUND(BA14+(BA14*F15),3),IF(E15="Less (-)",ROUND(BA14+(BA14*F15*(-1)),3),IF(E15="At Par",BA14,0))))</f>
        <v>0</v>
      </c>
      <c r="BB15" s="58">
        <f>ROUND(BA15,3)</f>
        <v>0</v>
      </c>
      <c r="BC15" s="36" t="str">
        <f>SpellNumber($E$2,BA15)</f>
        <v>INR Zero Only</v>
      </c>
      <c r="IE15" s="25"/>
      <c r="IF15" s="25"/>
      <c r="IG15" s="25"/>
      <c r="IH15" s="25"/>
      <c r="II15" s="25"/>
    </row>
    <row r="16" spans="1:243" s="24" customFormat="1" ht="41.25" customHeight="1">
      <c r="A16" s="38" t="s">
        <v>39</v>
      </c>
      <c r="B16" s="38"/>
      <c r="C16" s="68" t="str">
        <f>SpellNumber($E$2,BA15)</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25"/>
      <c r="IF16" s="25"/>
      <c r="IG16" s="25"/>
      <c r="IH16" s="25"/>
      <c r="II16" s="25"/>
    </row>
    <row r="17" spans="3:243" s="12" customFormat="1" ht="15">
      <c r="C17" s="26"/>
      <c r="D17" s="26"/>
      <c r="E17" s="26"/>
      <c r="F17" s="26"/>
      <c r="G17" s="26"/>
      <c r="H17" s="26"/>
      <c r="I17" s="26"/>
      <c r="J17" s="26"/>
      <c r="K17" s="26"/>
      <c r="L17" s="26"/>
      <c r="M17" s="26"/>
      <c r="O17" s="26"/>
      <c r="BA17" s="26"/>
      <c r="BC17" s="26"/>
      <c r="IE17" s="13"/>
      <c r="IF17" s="13"/>
      <c r="IG17" s="13"/>
      <c r="IH17" s="13"/>
      <c r="II17" s="13"/>
    </row>
    <row r="18" ht="15"/>
    <row r="19" ht="15"/>
  </sheetData>
  <sheetProtection password="9AF2" sheet="1" selectLockedCells="1"/>
  <mergeCells count="7">
    <mergeCell ref="A9:BC9"/>
    <mergeCell ref="C16:BC16"/>
    <mergeCell ref="A1:L1"/>
    <mergeCell ref="A4:BC4"/>
    <mergeCell ref="A5:BC5"/>
    <mergeCell ref="A6:BC6"/>
    <mergeCell ref="A7:BC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list" allowBlank="1" showInputMessage="1" showErrorMessage="1" sqref="L1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C2">
      <formula1>"Normal, SingleWindow, Alternate"</formula1>
    </dataValidation>
    <dataValidation type="list" allowBlank="1" showInputMessage="1" showErrorMessage="1" sqref="E15">
      <formula1>"Select, Excess (+), Less (-)"</formula1>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Itemcode/Make" prompt="Please enter text" sqref="C13"/>
    <dataValidation type="decimal" allowBlank="1" showInputMessage="1" showErrorMessage="1" errorTitle="Invalid Entry" error="Only Numeric Values are allowed. " sqref="A13">
      <formula1>0</formula1>
      <formula2>999999999999999</formula2>
    </dataValidation>
    <dataValidation type="list" showInputMessage="1" showErrorMessage="1" sqref="I13">
      <formula1>"Excess(+), Less(-)"</formula1>
    </dataValidation>
    <dataValidation allowBlank="1" showInputMessage="1" showErrorMessage="1" promptTitle="Addition / Deduction" prompt="Please Choose the correct One" sqref="J13"/>
    <dataValidation type="list" allowBlank="1" showInputMessage="1" showErrorMessage="1" sqref="K1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1</v>
      </c>
      <c r="F6" s="74"/>
      <c r="G6" s="74"/>
      <c r="H6" s="74"/>
      <c r="I6" s="74"/>
      <c r="J6" s="74"/>
      <c r="K6" s="74"/>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hridc</cp:lastModifiedBy>
  <cp:lastPrinted>2015-01-07T05:41:29Z</cp:lastPrinted>
  <dcterms:created xsi:type="dcterms:W3CDTF">2009-01-30T06:42:42Z</dcterms:created>
  <dcterms:modified xsi:type="dcterms:W3CDTF">2020-10-09T14:21:28Z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